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ΣΤΕΓΑΣΗ" sheetId="1" r:id="rId1"/>
  </sheets>
  <definedNames>
    <definedName name="_xlnm._FilterDatabase" localSheetId="0" hidden="1">'ΣΤΕΓΑΣΗ'!$A$3:$CQ$30</definedName>
    <definedName name="_xlnm.Print_Area" localSheetId="0">'ΣΤΕΓΑΣΗ'!$A$1:$AK$37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<sst xmlns="http://schemas.openxmlformats.org/spreadsheetml/2006/main" count="147" uniqueCount="86">
  <si>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</si>
  <si>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</si>
  <si>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</si>
  <si>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</si>
  <si>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</si>
  <si>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</si>
  <si>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</si>
  <si>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</si>
  <si>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</si>
  <si>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</si>
  <si>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</si>
  <si>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</si>
  <si>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</si>
  <si>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</si>
  <si>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</si>
  <si>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</si>
  <si>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</si>
  <si>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</si>
  <si>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t>ΤΕΚΜΑΡΤΟ ΕΙΣΟΔΗΜΑ</t>
  </si>
  <si>
    <t xml:space="preserve">ΣΥΝΟΛΙΚΟ ΕΙΣΟΔΗΜΑ </t>
  </si>
  <si>
    <t>Διδακτικές μονάδες που έχει συμπληρώσει</t>
  </si>
  <si>
    <t>Α.Μ.</t>
  </si>
  <si>
    <t>ΕΚΚΑΘΑΡΙΣΤΙΚΟ ΣΗΜΕΙΩΜΑ ΤΟΥ ΤΡΕΧΟΝΤΟΣ ΕΤΟΥΣ (2014) ή Ε1 ΣΕ ΠΕΡΙΠΤΩΣΗ ΠΟΥ ΔΕΝ ΥΠΑΡΧΕΙ ΤΟ ΕΚΚΑΘ. ΓΙΑ ΤΟ ΟΙΚ.ΕΙΣΟΔΗΜΑ ΤΩΝ ΓΟΝΙΩΝ &amp; ΤΟ ΑΝΤΙΣΤΟΙΧΟ ΕΚΚ.ΣΗΜ. ΕΦΟΣΟΝ ΥΠΟΒΑΛΛΟΥΝ ΟΙ ΙΔΙΟΙ ΦΟΡ.ΔΗΛΩΣΗ</t>
  </si>
  <si>
    <t>ΛΟΓΟΙ ΥΓΕΙΑΣ Ή ΑΝΑΠΗΡΙΑΣ Γονέων (ΒΕΒΑΙΩΣΗ ΑΠΌ ΑΡΜΟΔΙΑ ΔΗΜΟΣΙΑ ΥΓΕΙΟΝΟΜΙΚΗ ΕΠΙΤΡΟΠΗ (Α΄ή Β βαθμια - αν ισχύουν δίνετε τιμή 1)</t>
  </si>
  <si>
    <r>
      <t xml:space="preserve">Αρ. Μελών οικογένειας </t>
    </r>
    <r>
      <rPr>
        <sz val="12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</si>
  <si>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12"/>
        <rFont val="Arial"/>
        <family val="2"/>
      </rPr>
      <t>(1 Αν κατοικεί σε &gt;50χλμ, αλλιώς 0)</t>
    </r>
    <r>
      <rPr>
        <b/>
        <sz val="12"/>
        <rFont val="Arial"/>
        <family val="2"/>
      </rPr>
      <t xml:space="preserve"> </t>
    </r>
  </si>
  <si>
    <r>
      <t xml:space="preserve">Μονογονεϊκή οικογένεια </t>
    </r>
    <r>
      <rPr>
        <sz val="12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12"/>
        <rFont val="Arial"/>
        <family val="2"/>
      </rPr>
      <t xml:space="preserve"> </t>
    </r>
  </si>
  <si>
    <r>
      <t xml:space="preserve">Εκπτώσεις </t>
    </r>
    <r>
      <rPr>
        <b/>
        <sz val="12"/>
        <color indexed="10"/>
        <rFont val="Arial"/>
        <family val="2"/>
      </rPr>
      <t>από σπουδές ή στρατ. Θητεία Αδερφών</t>
    </r>
    <r>
      <rPr>
        <b/>
        <sz val="12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</si>
  <si>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 xml:space="preserve">ορφανός από 1 γονέα </t>
    </r>
    <r>
      <rPr>
        <b/>
        <sz val="12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</si>
  <si>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 xml:space="preserve">μονογονεική </t>
    </r>
    <r>
      <rPr>
        <b/>
        <sz val="12"/>
        <rFont val="Arial"/>
        <family val="2"/>
      </rPr>
      <t>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</si>
  <si>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 xml:space="preserve">αναπηρία γονέων &gt; 67% </t>
    </r>
    <r>
      <rPr>
        <b/>
        <sz val="12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</si>
  <si>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2"/>
        <color indexed="10"/>
        <rFont val="Arial"/>
        <family val="2"/>
      </rPr>
      <t>άνεργο στο</t>
    </r>
    <r>
      <rPr>
        <b/>
        <sz val="12"/>
        <rFont val="Arial"/>
        <family val="2"/>
      </rPr>
      <t xml:space="preserve"> κατακεφαλή εισόδημα (30%)</t>
    </r>
  </si>
  <si>
    <t>Δ.Ε</t>
  </si>
  <si>
    <t>Α</t>
  </si>
  <si>
    <t>158/21-9-2016</t>
  </si>
  <si>
    <t>159/21-9-2016</t>
  </si>
  <si>
    <t>160/21-9-2016</t>
  </si>
  <si>
    <t>161/21-9-2016</t>
  </si>
  <si>
    <t>165/21-9-2016</t>
  </si>
  <si>
    <t>171/21-9-2016</t>
  </si>
  <si>
    <t>167/21-9-2016</t>
  </si>
  <si>
    <t>173/21-9-2016</t>
  </si>
  <si>
    <t>183/23-9-2016</t>
  </si>
  <si>
    <t>184/23-9-2016</t>
  </si>
  <si>
    <t>192/26-9-2016</t>
  </si>
  <si>
    <t>195/26-9-2016</t>
  </si>
  <si>
    <t>197/27-9-2016</t>
  </si>
  <si>
    <t>198/27-9-2016</t>
  </si>
  <si>
    <t>203/27-9-2016</t>
  </si>
  <si>
    <t>208/28-9-2016</t>
  </si>
  <si>
    <t>210/28-9-2016</t>
  </si>
  <si>
    <t>212/29-9-2016</t>
  </si>
  <si>
    <t>214/29-9-2016</t>
  </si>
  <si>
    <t>215/29-9-2016</t>
  </si>
  <si>
    <t>220/29-9-2016</t>
  </si>
  <si>
    <t>222/30-9-2016</t>
  </si>
  <si>
    <t>224/30-9-2016</t>
  </si>
  <si>
    <t>244/3-10-2016</t>
  </si>
  <si>
    <t>249/3-10-2016</t>
  </si>
  <si>
    <t>ΚΕΡΚΥΡΑ</t>
  </si>
  <si>
    <t>ΙΕΡΑΠΕΤΡΑ ΚΡΗΤΗΣ</t>
  </si>
  <si>
    <t>ΠΕΡΑΜΑ ΑΤΤΙΚΗΣ</t>
  </si>
  <si>
    <t>ΡΟΔΟΣ</t>
  </si>
  <si>
    <t>ΑΘΗΝΑ</t>
  </si>
  <si>
    <t>ΘΕΣΣΑΛΟΝΙΚΗ</t>
  </si>
  <si>
    <t>ΑΙΓΙΟ</t>
  </si>
  <si>
    <t>ΙΩΑΝΝΙΝΑ</t>
  </si>
  <si>
    <t>ΡΙΟ ΑΧΑΙΑΣ</t>
  </si>
  <si>
    <t>ΞΑΝΘΗ</t>
  </si>
  <si>
    <t>ΒΕΡΓΙΝΑ ΗΜΑΘΙΑΣ</t>
  </si>
  <si>
    <t>ΝΑΥΠΑΚΤΟΣ</t>
  </si>
  <si>
    <t>ΚΑΡΛΟΒΑΣΙ ΣΑΜΟΥ</t>
  </si>
  <si>
    <t>ΠΟΡΟΣ</t>
  </si>
  <si>
    <t>ΓΡΕΒΕΝΑ</t>
  </si>
  <si>
    <t>ΣΕΡΡΕΣ</t>
  </si>
  <si>
    <t>ΑΓΡΙΝΙΟ</t>
  </si>
  <si>
    <t>ΑΠΟΡΡΙΠΤΕΟΙ</t>
  </si>
  <si>
    <t xml:space="preserve">ΕΠΙΛΑΧΟΝΤΕΣ </t>
  </si>
  <si>
    <t>174/21-9-2016</t>
  </si>
  <si>
    <t>164/21-9-2016</t>
  </si>
  <si>
    <t>ΚΟΡΙΝΘΟΣ</t>
  </si>
  <si>
    <t>ΚΕΡΑΤΣΙΝΙ-ΠΕΙΡΑΙΑΣ</t>
  </si>
  <si>
    <t>Δ.Ε.</t>
  </si>
  <si>
    <t>230/3-10-2016</t>
  </si>
  <si>
    <t>ΠΑΤΡΑ</t>
  </si>
  <si>
    <t>ΔΙΚΑΙΟΥΧΟΙ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</si>
</sst>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0.0"/>
    <numFmt numFmtId="167" formatCode="0.00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12"/>
      <color indexed="49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0"/>
    </font>
    <font>
      <sz val="14"/>
      <color indexed="17"/>
      <name val="Arial"/>
      <family val="0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1" applyNumberFormat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164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Fill="1" applyBorder="1" applyAlignment="1">
      <alignment wrapText="1"/>
    </xf>
    <xf numFmtId="164" fontId="17" fillId="0" borderId="1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65" fontId="11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 wrapText="1"/>
    </xf>
    <xf numFmtId="165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164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164" fontId="10" fillId="0" borderId="11" xfId="0" applyNumberFormat="1" applyFont="1" applyFill="1" applyBorder="1" applyAlignment="1">
      <alignment wrapText="1"/>
    </xf>
    <xf numFmtId="165" fontId="8" fillId="0" borderId="11" xfId="0" applyNumberFormat="1" applyFont="1" applyBorder="1" applyAlignment="1">
      <alignment horizontal="center" wrapText="1"/>
    </xf>
    <xf numFmtId="3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5" borderId="11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textRotation="90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164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19" fillId="38" borderId="11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"/>
  <sheetViews>
    <sheetView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12.140625" style="1" customWidth="1"/>
    <col min="2" max="2" width="36.00390625" style="1" customWidth="1"/>
    <col min="3" max="3" width="4.8515625" style="2" customWidth="1"/>
    <col min="4" max="4" width="5.57421875" style="2" customWidth="1"/>
    <col min="5" max="5" width="17.57421875" style="2" customWidth="1"/>
    <col min="6" max="16" width="5.421875" style="2" customWidth="1"/>
    <col min="17" max="17" width="17.8515625" style="2" customWidth="1"/>
    <col min="18" max="18" width="15.00390625" style="2" customWidth="1"/>
    <col min="19" max="19" width="13.8515625" style="2" customWidth="1"/>
    <col min="20" max="21" width="13.421875" style="2" customWidth="1"/>
    <col min="22" max="23" width="15.7109375" style="2" customWidth="1"/>
    <col min="24" max="24" width="0.42578125" style="2" customWidth="1"/>
    <col min="25" max="25" width="16.00390625" style="2" customWidth="1"/>
    <col min="26" max="31" width="13.421875" style="2" customWidth="1"/>
    <col min="32" max="32" width="12.8515625" style="2" customWidth="1"/>
    <col min="33" max="33" width="19.421875" style="2" bestFit="1" customWidth="1"/>
    <col min="34" max="34" width="15.8515625" style="2" bestFit="1" customWidth="1"/>
    <col min="35" max="35" width="16.8515625" style="2" bestFit="1" customWidth="1"/>
    <col min="36" max="36" width="17.00390625" style="2" hidden="1" customWidth="1"/>
    <col min="37" max="37" width="33.57421875" style="4" customWidth="1"/>
    <col min="38" max="95" width="9.140625" style="3" customWidth="1"/>
    <col min="96" max="16384" width="9.140625" style="1" customWidth="1"/>
  </cols>
  <sheetData>
    <row r="1" spans="2:95" s="5" customFormat="1" ht="27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2:37" ht="6.75" customHeight="1" thickBo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4"/>
      <c r="AG2" s="53"/>
      <c r="AH2" s="53"/>
      <c r="AI2" s="53"/>
      <c r="AJ2" s="53"/>
      <c r="AK2" s="55"/>
    </row>
    <row r="3" spans="1:37" ht="197.25" customHeight="1" thickBot="1" thickTop="1">
      <c r="A3" s="6" t="s">
        <v>0</v>
      </c>
      <c r="B3" s="56" t="s">
        <v>21</v>
      </c>
      <c r="C3" s="57" t="s">
        <v>1</v>
      </c>
      <c r="D3" s="57" t="s">
        <v>6</v>
      </c>
      <c r="E3" s="58" t="s">
        <v>7</v>
      </c>
      <c r="F3" s="58" t="s">
        <v>5</v>
      </c>
      <c r="G3" s="58" t="s">
        <v>22</v>
      </c>
      <c r="H3" s="58" t="s">
        <v>2</v>
      </c>
      <c r="I3" s="68" t="s">
        <v>3</v>
      </c>
      <c r="J3" s="58" t="s">
        <v>17</v>
      </c>
      <c r="K3" s="58" t="s">
        <v>24</v>
      </c>
      <c r="L3" s="58" t="s">
        <v>25</v>
      </c>
      <c r="M3" s="58" t="s">
        <v>8</v>
      </c>
      <c r="N3" s="58" t="s">
        <v>10</v>
      </c>
      <c r="O3" s="58" t="s">
        <v>9</v>
      </c>
      <c r="P3" s="58" t="s">
        <v>4</v>
      </c>
      <c r="Q3" s="58" t="s">
        <v>26</v>
      </c>
      <c r="R3" s="58" t="s">
        <v>23</v>
      </c>
      <c r="S3" s="58" t="s">
        <v>12</v>
      </c>
      <c r="T3" s="58" t="s">
        <v>11</v>
      </c>
      <c r="U3" s="58" t="s">
        <v>13</v>
      </c>
      <c r="V3" s="58" t="s">
        <v>14</v>
      </c>
      <c r="W3" s="59" t="s">
        <v>19</v>
      </c>
      <c r="X3" s="59" t="s">
        <v>18</v>
      </c>
      <c r="Y3" s="58" t="s">
        <v>15</v>
      </c>
      <c r="Z3" s="58" t="s">
        <v>27</v>
      </c>
      <c r="AA3" s="58" t="s">
        <v>28</v>
      </c>
      <c r="AB3" s="58" t="s">
        <v>29</v>
      </c>
      <c r="AC3" s="58" t="s">
        <v>30</v>
      </c>
      <c r="AD3" s="58" t="s">
        <v>31</v>
      </c>
      <c r="AE3" s="60" t="s">
        <v>16</v>
      </c>
      <c r="AF3" s="61" t="s">
        <v>20</v>
      </c>
      <c r="AG3" s="62"/>
      <c r="AH3" s="63"/>
      <c r="AI3" s="63"/>
      <c r="AJ3" s="63"/>
      <c r="AK3" s="63"/>
    </row>
    <row r="4" spans="1:37" ht="65.25" customHeight="1" thickBot="1" thickTop="1">
      <c r="A4" s="88"/>
      <c r="B4" s="105" t="s">
        <v>85</v>
      </c>
      <c r="C4" s="57"/>
      <c r="D4" s="57"/>
      <c r="E4" s="58"/>
      <c r="F4" s="58"/>
      <c r="G4" s="58"/>
      <c r="H4" s="58"/>
      <c r="I4" s="6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59"/>
      <c r="Y4" s="58"/>
      <c r="Z4" s="58"/>
      <c r="AA4" s="58"/>
      <c r="AB4" s="58"/>
      <c r="AC4" s="58"/>
      <c r="AD4" s="58"/>
      <c r="AE4" s="60"/>
      <c r="AF4" s="89"/>
      <c r="AG4" s="62"/>
      <c r="AH4" s="63"/>
      <c r="AI4" s="63"/>
      <c r="AJ4" s="63"/>
      <c r="AK4" s="63"/>
    </row>
    <row r="5" spans="1:95" s="25" customFormat="1" ht="22.5" customHeight="1" thickBot="1" thickTop="1">
      <c r="A5" s="31">
        <v>1</v>
      </c>
      <c r="B5" s="73">
        <v>17469</v>
      </c>
      <c r="C5" s="32" t="s">
        <v>32</v>
      </c>
      <c r="D5" s="32" t="s">
        <v>33</v>
      </c>
      <c r="E5" s="32" t="s">
        <v>51</v>
      </c>
      <c r="F5" s="67">
        <v>1</v>
      </c>
      <c r="G5" s="67">
        <v>1</v>
      </c>
      <c r="H5" s="32">
        <v>1</v>
      </c>
      <c r="I5" s="67">
        <v>1</v>
      </c>
      <c r="J5" s="33"/>
      <c r="K5" s="75">
        <v>6</v>
      </c>
      <c r="L5" s="51">
        <v>1</v>
      </c>
      <c r="M5" s="67">
        <v>1</v>
      </c>
      <c r="N5" s="32">
        <v>1</v>
      </c>
      <c r="O5" s="32">
        <v>1</v>
      </c>
      <c r="P5" s="32"/>
      <c r="Q5" s="32"/>
      <c r="R5" s="32"/>
      <c r="S5" s="35">
        <v>13818.88</v>
      </c>
      <c r="T5" s="35"/>
      <c r="U5" s="35"/>
      <c r="V5" s="39"/>
      <c r="W5" s="39">
        <f>SUM(S5:V5)</f>
        <v>13818.88</v>
      </c>
      <c r="X5" s="39"/>
      <c r="Y5" s="70">
        <f>((S5*50%+T5*85%+U5)/K5)+V5</f>
        <v>1151.5733333333333</v>
      </c>
      <c r="Z5" s="70">
        <f>IF(N5=1,Y5*30%,0)</f>
        <v>345.472</v>
      </c>
      <c r="AA5" s="70">
        <f>IF(J5=1,Y5*20%,0)</f>
        <v>0</v>
      </c>
      <c r="AB5" s="70">
        <f>IF(Q5=1,Y5*10%,0)</f>
        <v>0</v>
      </c>
      <c r="AC5" s="70">
        <f>IF(R5=1,Y5*30%,0)</f>
        <v>0</v>
      </c>
      <c r="AD5" s="70">
        <f>IF(H5=1,Y5*30%,0)</f>
        <v>345.472</v>
      </c>
      <c r="AE5" s="70">
        <f>Y5-Z5-AA5-AB5-AC5-AD5</f>
        <v>460.6293333333333</v>
      </c>
      <c r="AF5" s="87"/>
      <c r="AG5" s="81" t="s">
        <v>63</v>
      </c>
      <c r="AH5" s="77"/>
      <c r="AI5" s="27"/>
      <c r="AJ5" s="26"/>
      <c r="AK5" s="26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</row>
    <row r="6" spans="1:61" ht="22.5" customHeight="1" thickBot="1" thickTop="1">
      <c r="A6" s="31">
        <v>2</v>
      </c>
      <c r="B6" s="73">
        <v>17540</v>
      </c>
      <c r="C6" s="32" t="s">
        <v>32</v>
      </c>
      <c r="D6" s="32" t="s">
        <v>33</v>
      </c>
      <c r="E6" s="32" t="s">
        <v>53</v>
      </c>
      <c r="F6" s="67">
        <v>1</v>
      </c>
      <c r="G6" s="67">
        <v>1</v>
      </c>
      <c r="H6" s="65"/>
      <c r="I6" s="67">
        <v>1</v>
      </c>
      <c r="J6" s="65"/>
      <c r="K6" s="73">
        <v>4</v>
      </c>
      <c r="L6" s="51">
        <v>1</v>
      </c>
      <c r="M6" s="67">
        <v>1</v>
      </c>
      <c r="N6" s="65">
        <v>1</v>
      </c>
      <c r="O6" s="65"/>
      <c r="P6" s="65"/>
      <c r="Q6" s="32"/>
      <c r="R6" s="32"/>
      <c r="S6" s="85">
        <v>2899.18</v>
      </c>
      <c r="T6" s="85"/>
      <c r="U6" s="85">
        <v>1560.82</v>
      </c>
      <c r="V6" s="86"/>
      <c r="W6" s="39">
        <f>SUM(S6:V6)</f>
        <v>4460</v>
      </c>
      <c r="X6" s="86"/>
      <c r="Y6" s="70">
        <f>((S6*50%+T6*85%+U6)/K6)+V6</f>
        <v>752.6025</v>
      </c>
      <c r="Z6" s="70">
        <f>IF(N6=1,Y6*30%,0)</f>
        <v>225.78074999999998</v>
      </c>
      <c r="AA6" s="70">
        <f>IF(J6=1,Y6*20%,0)</f>
        <v>0</v>
      </c>
      <c r="AB6" s="70">
        <f>IF(Q6=1,Y6*10%,0)</f>
        <v>0</v>
      </c>
      <c r="AC6" s="70">
        <f>IF(R6=1,Y6*30%,0)</f>
        <v>0</v>
      </c>
      <c r="AD6" s="70">
        <f>IF(H6=1,Y6*30%,0)</f>
        <v>0</v>
      </c>
      <c r="AE6" s="70">
        <f>Y6-Z6-AA6-AB6-AC6-AD6</f>
        <v>526.82175</v>
      </c>
      <c r="AF6" s="14"/>
      <c r="AG6" s="81" t="s">
        <v>63</v>
      </c>
      <c r="AH6" s="78"/>
      <c r="AI6" s="19"/>
      <c r="AJ6" s="18"/>
      <c r="AK6" s="18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</row>
    <row r="7" spans="1:61" ht="22.5" customHeight="1" thickBot="1" thickTop="1">
      <c r="A7" s="31">
        <v>3</v>
      </c>
      <c r="B7" s="75">
        <v>17409</v>
      </c>
      <c r="C7" s="32" t="s">
        <v>32</v>
      </c>
      <c r="D7" s="33" t="s">
        <v>33</v>
      </c>
      <c r="E7" s="33" t="s">
        <v>38</v>
      </c>
      <c r="F7" s="67">
        <v>1</v>
      </c>
      <c r="G7" s="67">
        <v>1</v>
      </c>
      <c r="H7" s="33">
        <v>1</v>
      </c>
      <c r="I7" s="67">
        <v>1</v>
      </c>
      <c r="J7" s="33"/>
      <c r="K7" s="75">
        <v>5</v>
      </c>
      <c r="L7" s="51">
        <v>1</v>
      </c>
      <c r="M7" s="67">
        <v>1</v>
      </c>
      <c r="N7" s="33">
        <v>1</v>
      </c>
      <c r="O7" s="33"/>
      <c r="P7" s="33">
        <v>1</v>
      </c>
      <c r="Q7" s="33"/>
      <c r="R7" s="33"/>
      <c r="S7" s="35">
        <v>16985.96</v>
      </c>
      <c r="T7" s="35"/>
      <c r="U7" s="35"/>
      <c r="V7" s="39"/>
      <c r="W7" s="39">
        <f>SUM(S7:V7)</f>
        <v>16985.96</v>
      </c>
      <c r="X7" s="39"/>
      <c r="Y7" s="70">
        <f>((S7*50%+T7*85%+U7)/K7)+V7</f>
        <v>1698.596</v>
      </c>
      <c r="Z7" s="70">
        <f>IF(N7=1,Y7*30%,0)</f>
        <v>509.5788</v>
      </c>
      <c r="AA7" s="70">
        <f>IF(J7=1,Y7*20%,0)</f>
        <v>0</v>
      </c>
      <c r="AB7" s="70">
        <f>IF(Q7=1,Y7*10%,0)</f>
        <v>0</v>
      </c>
      <c r="AC7" s="70">
        <f>IF(R7=1,Y7*30%,0)</f>
        <v>0</v>
      </c>
      <c r="AD7" s="70">
        <f>IF(H7=1,Y7*30%,0)</f>
        <v>509.5788</v>
      </c>
      <c r="AE7" s="70">
        <f>Y7-Z7-AA7-AB7-AC7-AD7</f>
        <v>679.4384</v>
      </c>
      <c r="AF7" s="9"/>
      <c r="AG7" s="81" t="s">
        <v>63</v>
      </c>
      <c r="AH7" s="77"/>
      <c r="AI7" s="15"/>
      <c r="AJ7" s="16"/>
      <c r="AK7" s="16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</row>
    <row r="8" spans="1:61" ht="38.25" customHeight="1" thickBot="1" thickTop="1">
      <c r="A8" s="31">
        <v>4</v>
      </c>
      <c r="B8" s="73">
        <v>17502</v>
      </c>
      <c r="C8" s="32" t="s">
        <v>32</v>
      </c>
      <c r="D8" s="32" t="s">
        <v>33</v>
      </c>
      <c r="E8" s="32" t="s">
        <v>79</v>
      </c>
      <c r="F8" s="67">
        <v>1</v>
      </c>
      <c r="G8" s="67">
        <v>1</v>
      </c>
      <c r="H8" s="32"/>
      <c r="I8" s="67">
        <v>1</v>
      </c>
      <c r="J8" s="33"/>
      <c r="K8" s="75">
        <v>4</v>
      </c>
      <c r="L8" s="51">
        <v>1</v>
      </c>
      <c r="M8" s="67">
        <v>1</v>
      </c>
      <c r="N8" s="32">
        <v>1</v>
      </c>
      <c r="O8" s="32"/>
      <c r="P8" s="32"/>
      <c r="Q8" s="32"/>
      <c r="R8" s="32">
        <v>1</v>
      </c>
      <c r="S8" s="35">
        <v>11206.19</v>
      </c>
      <c r="T8" s="35"/>
      <c r="U8" s="35">
        <v>1313.81</v>
      </c>
      <c r="V8" s="39"/>
      <c r="W8" s="39">
        <f>SUM(S8:V8)</f>
        <v>12520</v>
      </c>
      <c r="X8" s="39"/>
      <c r="Y8" s="70">
        <f>((S8*50%+T8*85%+U8)/K8)+V8</f>
        <v>1729.2262500000002</v>
      </c>
      <c r="Z8" s="70">
        <f>IF(N8=1,Y8*30%,0)</f>
        <v>518.767875</v>
      </c>
      <c r="AA8" s="70">
        <f>IF(J8=1,Y8*20%,0)</f>
        <v>0</v>
      </c>
      <c r="AB8" s="70">
        <f>IF(Q8=1,Y8*10%,0)</f>
        <v>0</v>
      </c>
      <c r="AC8" s="70">
        <f>IF(R8=1,Y8*30%,0)</f>
        <v>518.767875</v>
      </c>
      <c r="AD8" s="70">
        <f>IF(H8=1,Y8*30%,0)</f>
        <v>0</v>
      </c>
      <c r="AE8" s="70">
        <f>Y8-Z8-AA8-AB8-AC8-AD8</f>
        <v>691.6905000000002</v>
      </c>
      <c r="AF8" s="14"/>
      <c r="AG8" s="81" t="s">
        <v>80</v>
      </c>
      <c r="AH8" s="77"/>
      <c r="AI8" s="15"/>
      <c r="AJ8" s="16"/>
      <c r="AK8" s="16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</row>
    <row r="9" spans="1:61" ht="22.5" customHeight="1" thickBot="1" thickTop="1">
      <c r="A9" s="31">
        <v>5</v>
      </c>
      <c r="B9" s="75">
        <v>17429</v>
      </c>
      <c r="C9" s="32" t="s">
        <v>32</v>
      </c>
      <c r="D9" s="33" t="s">
        <v>33</v>
      </c>
      <c r="E9" s="33" t="s">
        <v>50</v>
      </c>
      <c r="F9" s="67">
        <v>1</v>
      </c>
      <c r="G9" s="67">
        <v>1</v>
      </c>
      <c r="H9" s="33"/>
      <c r="I9" s="67">
        <v>1</v>
      </c>
      <c r="J9" s="33"/>
      <c r="K9" s="75">
        <v>5</v>
      </c>
      <c r="L9" s="51">
        <v>1</v>
      </c>
      <c r="M9" s="67">
        <v>1</v>
      </c>
      <c r="N9" s="33"/>
      <c r="O9" s="33"/>
      <c r="P9" s="33">
        <v>1</v>
      </c>
      <c r="Q9" s="33"/>
      <c r="R9" s="33"/>
      <c r="S9" s="35">
        <v>6976.68</v>
      </c>
      <c r="T9" s="35"/>
      <c r="U9" s="35">
        <v>29.7</v>
      </c>
      <c r="V9" s="39"/>
      <c r="W9" s="39">
        <f>SUM(S9:V9)</f>
        <v>7006.38</v>
      </c>
      <c r="X9" s="39"/>
      <c r="Y9" s="70">
        <f>((S9*50%+T9*85%+U9)/K9)+V9</f>
        <v>703.608</v>
      </c>
      <c r="Z9" s="70">
        <f>IF(N9=1,Y9*30%,0)</f>
        <v>0</v>
      </c>
      <c r="AA9" s="70">
        <f>IF(J9=1,Y9*20%,0)</f>
        <v>0</v>
      </c>
      <c r="AB9" s="70">
        <f>IF(Q9=1,Y9*10%,0)</f>
        <v>0</v>
      </c>
      <c r="AC9" s="70">
        <f>IF(R9=1,Y9*30%,0)</f>
        <v>0</v>
      </c>
      <c r="AD9" s="70">
        <f>IF(H9=1,Y9*30%,0)</f>
        <v>0</v>
      </c>
      <c r="AE9" s="70">
        <f>Y9-Z9-AA9-AB9-AC9-AD9</f>
        <v>703.608</v>
      </c>
      <c r="AF9" s="14"/>
      <c r="AG9" s="81" t="s">
        <v>71</v>
      </c>
      <c r="AH9" s="78"/>
      <c r="AI9" s="19"/>
      <c r="AJ9" s="18"/>
      <c r="AK9" s="18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</row>
    <row r="10" spans="1:61" ht="22.5" customHeight="1" thickBot="1" thickTop="1">
      <c r="A10" s="31"/>
      <c r="B10" s="75"/>
      <c r="C10" s="32"/>
      <c r="D10" s="33"/>
      <c r="E10" s="33"/>
      <c r="F10" s="67"/>
      <c r="G10" s="67"/>
      <c r="H10" s="33"/>
      <c r="I10" s="67"/>
      <c r="J10" s="33"/>
      <c r="K10" s="75"/>
      <c r="L10" s="51"/>
      <c r="M10" s="67"/>
      <c r="N10" s="33"/>
      <c r="O10" s="33"/>
      <c r="P10" s="33"/>
      <c r="Q10" s="33"/>
      <c r="R10" s="33"/>
      <c r="S10" s="35"/>
      <c r="T10" s="35"/>
      <c r="U10" s="35"/>
      <c r="V10" s="39"/>
      <c r="W10" s="39"/>
      <c r="X10" s="39"/>
      <c r="Y10" s="70"/>
      <c r="Z10" s="70"/>
      <c r="AA10" s="70"/>
      <c r="AB10" s="70"/>
      <c r="AC10" s="70"/>
      <c r="AD10" s="70"/>
      <c r="AE10" s="70"/>
      <c r="AF10" s="14"/>
      <c r="AG10" s="81"/>
      <c r="AH10" s="78"/>
      <c r="AI10" s="19"/>
      <c r="AJ10" s="18"/>
      <c r="AK10" s="18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</row>
    <row r="11" spans="1:61" ht="22.5" customHeight="1" thickBot="1" thickTop="1">
      <c r="A11" s="31"/>
      <c r="B11" s="90" t="s">
        <v>77</v>
      </c>
      <c r="C11" s="32"/>
      <c r="D11" s="33"/>
      <c r="E11" s="33"/>
      <c r="F11" s="67"/>
      <c r="G11" s="67"/>
      <c r="H11" s="33"/>
      <c r="I11" s="67"/>
      <c r="J11" s="33"/>
      <c r="K11" s="75"/>
      <c r="L11" s="51"/>
      <c r="M11" s="67"/>
      <c r="N11" s="33"/>
      <c r="O11" s="33"/>
      <c r="P11" s="33"/>
      <c r="Q11" s="33"/>
      <c r="R11" s="33"/>
      <c r="S11" s="35"/>
      <c r="T11" s="35"/>
      <c r="U11" s="35"/>
      <c r="V11" s="39"/>
      <c r="W11" s="39"/>
      <c r="X11" s="39"/>
      <c r="Y11" s="70"/>
      <c r="Z11" s="70"/>
      <c r="AA11" s="70"/>
      <c r="AB11" s="70"/>
      <c r="AC11" s="70"/>
      <c r="AD11" s="70"/>
      <c r="AE11" s="70"/>
      <c r="AF11" s="14"/>
      <c r="AG11" s="81"/>
      <c r="AH11" s="78"/>
      <c r="AI11" s="19"/>
      <c r="AJ11" s="18"/>
      <c r="AK11" s="18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95" s="25" customFormat="1" ht="22.5" customHeight="1" thickBot="1" thickTop="1">
      <c r="A12" s="31">
        <v>6</v>
      </c>
      <c r="B12" s="75">
        <v>17498</v>
      </c>
      <c r="C12" s="32" t="s">
        <v>32</v>
      </c>
      <c r="D12" s="33" t="s">
        <v>33</v>
      </c>
      <c r="E12" s="33" t="s">
        <v>37</v>
      </c>
      <c r="F12" s="67">
        <v>1</v>
      </c>
      <c r="G12" s="67">
        <v>1</v>
      </c>
      <c r="H12" s="33">
        <v>1</v>
      </c>
      <c r="I12" s="67">
        <v>1</v>
      </c>
      <c r="J12" s="36"/>
      <c r="K12" s="75">
        <v>5</v>
      </c>
      <c r="L12" s="51">
        <v>1</v>
      </c>
      <c r="M12" s="67">
        <v>1</v>
      </c>
      <c r="N12" s="33"/>
      <c r="O12" s="36"/>
      <c r="P12" s="72">
        <v>1</v>
      </c>
      <c r="Q12" s="36"/>
      <c r="R12" s="36"/>
      <c r="S12" s="35">
        <v>11041.42</v>
      </c>
      <c r="T12" s="35"/>
      <c r="U12" s="35">
        <v>0.06</v>
      </c>
      <c r="V12" s="39"/>
      <c r="W12" s="39">
        <f aca="true" t="shared" si="0" ref="W12:W33">SUM(S12:V12)</f>
        <v>11041.48</v>
      </c>
      <c r="X12" s="39"/>
      <c r="Y12" s="70">
        <f aca="true" t="shared" si="1" ref="Y12:Y33">((S12*50%+T12*85%+U12)/K12)+V12</f>
        <v>1104.154</v>
      </c>
      <c r="Z12" s="70">
        <f aca="true" t="shared" si="2" ref="Z12:Z33">IF(N12=1,Y12*30%,0)</f>
        <v>0</v>
      </c>
      <c r="AA12" s="70">
        <f aca="true" t="shared" si="3" ref="AA12:AA33">IF(J12=1,Y12*20%,0)</f>
        <v>0</v>
      </c>
      <c r="AB12" s="70">
        <f aca="true" t="shared" si="4" ref="AB12:AB33">IF(Q12=1,Y12*10%,0)</f>
        <v>0</v>
      </c>
      <c r="AC12" s="70">
        <f aca="true" t="shared" si="5" ref="AC12:AC33">IF(R12=1,Y12*30%,0)</f>
        <v>0</v>
      </c>
      <c r="AD12" s="70">
        <f aca="true" t="shared" si="6" ref="AD12:AD33">IF(H12=1,Y12*30%,0)</f>
        <v>331.2462</v>
      </c>
      <c r="AE12" s="70">
        <f aca="true" t="shared" si="7" ref="AE12:AE33">Y12-Z12-AA12-AB12-AC12-AD12</f>
        <v>772.9078</v>
      </c>
      <c r="AF12" s="14"/>
      <c r="AG12" s="81" t="s">
        <v>62</v>
      </c>
      <c r="AH12" s="77"/>
      <c r="AI12" s="27"/>
      <c r="AJ12" s="26"/>
      <c r="AK12" s="26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1:95" s="25" customFormat="1" ht="22.5" customHeight="1" thickBot="1" thickTop="1">
      <c r="A13" s="31">
        <v>7</v>
      </c>
      <c r="B13" s="75">
        <v>17402</v>
      </c>
      <c r="C13" s="32" t="s">
        <v>32</v>
      </c>
      <c r="D13" s="33" t="s">
        <v>33</v>
      </c>
      <c r="E13" s="33" t="s">
        <v>36</v>
      </c>
      <c r="F13" s="67">
        <v>1</v>
      </c>
      <c r="G13" s="67">
        <v>1</v>
      </c>
      <c r="H13" s="33">
        <v>1</v>
      </c>
      <c r="I13" s="67">
        <v>1</v>
      </c>
      <c r="J13" s="33"/>
      <c r="K13" s="75">
        <v>4</v>
      </c>
      <c r="L13" s="51">
        <v>1</v>
      </c>
      <c r="M13" s="67">
        <v>1</v>
      </c>
      <c r="N13" s="33">
        <v>1</v>
      </c>
      <c r="O13" s="33"/>
      <c r="P13" s="33"/>
      <c r="Q13" s="33"/>
      <c r="R13" s="33"/>
      <c r="S13" s="35">
        <v>16618.47</v>
      </c>
      <c r="T13" s="35"/>
      <c r="U13" s="35">
        <v>0.02</v>
      </c>
      <c r="V13" s="39"/>
      <c r="W13" s="39">
        <f t="shared" si="0"/>
        <v>16618.49</v>
      </c>
      <c r="X13" s="39"/>
      <c r="Y13" s="70">
        <f t="shared" si="1"/>
        <v>2077.3137500000003</v>
      </c>
      <c r="Z13" s="70">
        <f t="shared" si="2"/>
        <v>623.1941250000001</v>
      </c>
      <c r="AA13" s="70">
        <f t="shared" si="3"/>
        <v>0</v>
      </c>
      <c r="AB13" s="70">
        <f t="shared" si="4"/>
        <v>0</v>
      </c>
      <c r="AC13" s="70">
        <f t="shared" si="5"/>
        <v>0</v>
      </c>
      <c r="AD13" s="70">
        <f t="shared" si="6"/>
        <v>623.1941250000001</v>
      </c>
      <c r="AE13" s="70">
        <f t="shared" si="7"/>
        <v>830.9255000000002</v>
      </c>
      <c r="AF13" s="14"/>
      <c r="AG13" s="81" t="s">
        <v>61</v>
      </c>
      <c r="AH13" s="77"/>
      <c r="AI13" s="27"/>
      <c r="AJ13" s="26"/>
      <c r="AK13" s="26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</row>
    <row r="14" spans="1:95" s="13" customFormat="1" ht="22.5" customHeight="1" thickBot="1" thickTop="1">
      <c r="A14" s="31">
        <v>8</v>
      </c>
      <c r="B14" s="73">
        <v>17349</v>
      </c>
      <c r="C14" s="32" t="s">
        <v>32</v>
      </c>
      <c r="D14" s="32" t="s">
        <v>33</v>
      </c>
      <c r="E14" s="32" t="s">
        <v>54</v>
      </c>
      <c r="F14" s="67">
        <v>1</v>
      </c>
      <c r="G14" s="67">
        <v>1</v>
      </c>
      <c r="H14" s="33"/>
      <c r="I14" s="67">
        <v>1</v>
      </c>
      <c r="J14" s="51">
        <v>1</v>
      </c>
      <c r="K14" s="75">
        <v>6</v>
      </c>
      <c r="L14" s="51">
        <v>1</v>
      </c>
      <c r="M14" s="67">
        <v>1</v>
      </c>
      <c r="N14" s="67">
        <v>1</v>
      </c>
      <c r="O14" s="67">
        <v>1</v>
      </c>
      <c r="P14" s="67"/>
      <c r="Q14" s="33"/>
      <c r="R14" s="32"/>
      <c r="S14" s="35">
        <v>16135.69</v>
      </c>
      <c r="T14" s="35"/>
      <c r="U14" s="35">
        <v>2024.93</v>
      </c>
      <c r="V14" s="39"/>
      <c r="W14" s="39">
        <f t="shared" si="0"/>
        <v>18160.62</v>
      </c>
      <c r="X14" s="39"/>
      <c r="Y14" s="70">
        <f t="shared" si="1"/>
        <v>1682.1291666666666</v>
      </c>
      <c r="Z14" s="70">
        <f t="shared" si="2"/>
        <v>504.63874999999996</v>
      </c>
      <c r="AA14" s="70">
        <f t="shared" si="3"/>
        <v>336.42583333333334</v>
      </c>
      <c r="AB14" s="70">
        <f t="shared" si="4"/>
        <v>0</v>
      </c>
      <c r="AC14" s="70">
        <f t="shared" si="5"/>
        <v>0</v>
      </c>
      <c r="AD14" s="70">
        <f t="shared" si="6"/>
        <v>0</v>
      </c>
      <c r="AE14" s="70">
        <f t="shared" si="7"/>
        <v>841.0645833333332</v>
      </c>
      <c r="AF14" s="14"/>
      <c r="AG14" s="84" t="s">
        <v>73</v>
      </c>
      <c r="AH14" s="77"/>
      <c r="AI14" s="15"/>
      <c r="AJ14" s="16"/>
      <c r="AK14" s="16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5" s="23" customFormat="1" ht="22.5" customHeight="1" thickBot="1" thickTop="1">
      <c r="A15" s="31">
        <v>9</v>
      </c>
      <c r="B15" s="73">
        <v>17465</v>
      </c>
      <c r="C15" s="32" t="s">
        <v>32</v>
      </c>
      <c r="D15" s="32" t="s">
        <v>33</v>
      </c>
      <c r="E15" s="32" t="s">
        <v>49</v>
      </c>
      <c r="F15" s="67">
        <v>1</v>
      </c>
      <c r="G15" s="67">
        <v>1</v>
      </c>
      <c r="H15" s="38">
        <v>1</v>
      </c>
      <c r="I15" s="67">
        <v>1</v>
      </c>
      <c r="J15" s="34"/>
      <c r="K15" s="74">
        <v>4</v>
      </c>
      <c r="L15" s="51">
        <v>1</v>
      </c>
      <c r="M15" s="67">
        <v>1</v>
      </c>
      <c r="N15" s="38">
        <v>1</v>
      </c>
      <c r="O15" s="38"/>
      <c r="P15" s="38"/>
      <c r="Q15" s="38"/>
      <c r="R15" s="38"/>
      <c r="S15" s="37">
        <v>6865.83</v>
      </c>
      <c r="T15" s="37"/>
      <c r="U15" s="37">
        <v>5029.17</v>
      </c>
      <c r="V15" s="47"/>
      <c r="W15" s="39">
        <f t="shared" si="0"/>
        <v>11895</v>
      </c>
      <c r="X15" s="47"/>
      <c r="Y15" s="70">
        <f t="shared" si="1"/>
        <v>2115.52125</v>
      </c>
      <c r="Z15" s="71">
        <f t="shared" si="2"/>
        <v>634.6563749999999</v>
      </c>
      <c r="AA15" s="71">
        <f t="shared" si="3"/>
        <v>0</v>
      </c>
      <c r="AB15" s="71">
        <f t="shared" si="4"/>
        <v>0</v>
      </c>
      <c r="AC15" s="71">
        <f t="shared" si="5"/>
        <v>0</v>
      </c>
      <c r="AD15" s="71">
        <f t="shared" si="6"/>
        <v>634.6563749999999</v>
      </c>
      <c r="AE15" s="70">
        <f t="shared" si="7"/>
        <v>846.2084999999998</v>
      </c>
      <c r="AF15" s="10"/>
      <c r="AG15" s="81" t="s">
        <v>70</v>
      </c>
      <c r="AH15" s="77"/>
      <c r="AI15" s="46"/>
      <c r="AJ15" s="30"/>
      <c r="AK15" s="30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</row>
    <row r="16" spans="1:61" ht="22.5" customHeight="1" thickBot="1" thickTop="1">
      <c r="A16" s="31">
        <v>10</v>
      </c>
      <c r="B16" s="74">
        <v>17329</v>
      </c>
      <c r="C16" s="32" t="s">
        <v>32</v>
      </c>
      <c r="D16" s="34" t="s">
        <v>33</v>
      </c>
      <c r="E16" s="34" t="s">
        <v>48</v>
      </c>
      <c r="F16" s="67">
        <v>1</v>
      </c>
      <c r="G16" s="67">
        <v>1</v>
      </c>
      <c r="H16" s="34">
        <v>1</v>
      </c>
      <c r="I16" s="67">
        <v>1</v>
      </c>
      <c r="J16" s="34"/>
      <c r="K16" s="74">
        <v>3</v>
      </c>
      <c r="L16" s="51">
        <v>1</v>
      </c>
      <c r="M16" s="67">
        <v>1</v>
      </c>
      <c r="N16" s="34"/>
      <c r="O16" s="34"/>
      <c r="P16" s="34"/>
      <c r="Q16" s="34">
        <v>1</v>
      </c>
      <c r="R16" s="34"/>
      <c r="S16" s="37">
        <v>8318.2</v>
      </c>
      <c r="T16" s="37"/>
      <c r="U16" s="37">
        <v>125.97</v>
      </c>
      <c r="V16" s="47"/>
      <c r="W16" s="39">
        <f t="shared" si="0"/>
        <v>8444.17</v>
      </c>
      <c r="X16" s="47"/>
      <c r="Y16" s="70">
        <f t="shared" si="1"/>
        <v>1428.3566666666668</v>
      </c>
      <c r="Z16" s="71">
        <f t="shared" si="2"/>
        <v>0</v>
      </c>
      <c r="AA16" s="71">
        <f t="shared" si="3"/>
        <v>0</v>
      </c>
      <c r="AB16" s="71">
        <f t="shared" si="4"/>
        <v>142.8356666666667</v>
      </c>
      <c r="AC16" s="71">
        <f t="shared" si="5"/>
        <v>0</v>
      </c>
      <c r="AD16" s="71">
        <f t="shared" si="6"/>
        <v>428.507</v>
      </c>
      <c r="AE16" s="70">
        <f t="shared" si="7"/>
        <v>857.0140000000001</v>
      </c>
      <c r="AF16" s="10"/>
      <c r="AG16" s="82" t="s">
        <v>63</v>
      </c>
      <c r="AH16" s="79"/>
      <c r="AI16" s="17"/>
      <c r="AJ16" s="18"/>
      <c r="AK16" s="18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</row>
    <row r="17" spans="1:95" s="23" customFormat="1" ht="22.5" customHeight="1" thickBot="1" thickTop="1">
      <c r="A17" s="31">
        <v>11</v>
      </c>
      <c r="B17" s="73">
        <v>17490</v>
      </c>
      <c r="C17" s="32" t="s">
        <v>32</v>
      </c>
      <c r="D17" s="32" t="s">
        <v>33</v>
      </c>
      <c r="E17" s="32" t="s">
        <v>46</v>
      </c>
      <c r="F17" s="67">
        <v>1</v>
      </c>
      <c r="G17" s="67">
        <v>1</v>
      </c>
      <c r="H17" s="32">
        <v>1</v>
      </c>
      <c r="I17" s="67">
        <v>1</v>
      </c>
      <c r="J17" s="33"/>
      <c r="K17" s="75">
        <v>9</v>
      </c>
      <c r="L17" s="51">
        <v>1</v>
      </c>
      <c r="M17" s="67">
        <v>1</v>
      </c>
      <c r="N17" s="32"/>
      <c r="O17" s="32">
        <v>1</v>
      </c>
      <c r="P17" s="32"/>
      <c r="Q17" s="32"/>
      <c r="R17" s="32"/>
      <c r="S17" s="35">
        <v>1081.06</v>
      </c>
      <c r="T17" s="35"/>
      <c r="U17" s="35">
        <v>10978.94</v>
      </c>
      <c r="V17" s="39"/>
      <c r="W17" s="39">
        <f t="shared" si="0"/>
        <v>12060</v>
      </c>
      <c r="X17" s="39"/>
      <c r="Y17" s="70">
        <f t="shared" si="1"/>
        <v>1279.9411111111112</v>
      </c>
      <c r="Z17" s="70">
        <f t="shared" si="2"/>
        <v>0</v>
      </c>
      <c r="AA17" s="70">
        <f t="shared" si="3"/>
        <v>0</v>
      </c>
      <c r="AB17" s="70">
        <f t="shared" si="4"/>
        <v>0</v>
      </c>
      <c r="AC17" s="70">
        <f t="shared" si="5"/>
        <v>0</v>
      </c>
      <c r="AD17" s="70">
        <f t="shared" si="6"/>
        <v>383.9823333333334</v>
      </c>
      <c r="AE17" s="70">
        <f t="shared" si="7"/>
        <v>895.9587777777779</v>
      </c>
      <c r="AF17" s="14"/>
      <c r="AG17" s="81" t="s">
        <v>68</v>
      </c>
      <c r="AH17" s="77"/>
      <c r="AI17" s="46"/>
      <c r="AJ17" s="30"/>
      <c r="AK17" s="30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</row>
    <row r="18" spans="1:95" s="23" customFormat="1" ht="22.5" customHeight="1" thickBot="1" thickTop="1">
      <c r="A18" s="31">
        <v>12</v>
      </c>
      <c r="B18" s="75">
        <v>17321</v>
      </c>
      <c r="C18" s="32" t="s">
        <v>32</v>
      </c>
      <c r="D18" s="33" t="s">
        <v>33</v>
      </c>
      <c r="E18" s="33" t="s">
        <v>44</v>
      </c>
      <c r="F18" s="67">
        <v>1</v>
      </c>
      <c r="G18" s="67">
        <v>1</v>
      </c>
      <c r="H18" s="33">
        <v>1</v>
      </c>
      <c r="I18" s="67">
        <v>1</v>
      </c>
      <c r="J18" s="33"/>
      <c r="K18" s="75">
        <v>3</v>
      </c>
      <c r="L18" s="51">
        <v>1</v>
      </c>
      <c r="M18" s="67">
        <v>1</v>
      </c>
      <c r="N18" s="33"/>
      <c r="O18" s="33"/>
      <c r="P18" s="33"/>
      <c r="Q18" s="33"/>
      <c r="R18" s="33"/>
      <c r="S18" s="35"/>
      <c r="T18" s="35"/>
      <c r="U18" s="35">
        <v>3900</v>
      </c>
      <c r="V18" s="39"/>
      <c r="W18" s="39">
        <f t="shared" si="0"/>
        <v>3900</v>
      </c>
      <c r="X18" s="39"/>
      <c r="Y18" s="70">
        <f t="shared" si="1"/>
        <v>1300</v>
      </c>
      <c r="Z18" s="70">
        <f t="shared" si="2"/>
        <v>0</v>
      </c>
      <c r="AA18" s="70">
        <f t="shared" si="3"/>
        <v>0</v>
      </c>
      <c r="AB18" s="70">
        <f t="shared" si="4"/>
        <v>0</v>
      </c>
      <c r="AC18" s="70">
        <f t="shared" si="5"/>
        <v>0</v>
      </c>
      <c r="AD18" s="70">
        <f t="shared" si="6"/>
        <v>390</v>
      </c>
      <c r="AE18" s="70">
        <f t="shared" si="7"/>
        <v>910</v>
      </c>
      <c r="AF18" s="9"/>
      <c r="AG18" s="81" t="s">
        <v>66</v>
      </c>
      <c r="AH18" s="77"/>
      <c r="AI18" s="46"/>
      <c r="AJ18" s="30"/>
      <c r="AK18" s="30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</row>
    <row r="19" spans="1:95" s="25" customFormat="1" ht="22.5" customHeight="1" thickBot="1" thickTop="1">
      <c r="A19" s="31">
        <v>13</v>
      </c>
      <c r="B19" s="73">
        <v>17362</v>
      </c>
      <c r="C19" s="32" t="s">
        <v>32</v>
      </c>
      <c r="D19" s="32" t="s">
        <v>33</v>
      </c>
      <c r="E19" s="32" t="s">
        <v>56</v>
      </c>
      <c r="F19" s="67">
        <v>1</v>
      </c>
      <c r="G19" s="67">
        <v>1</v>
      </c>
      <c r="H19" s="33"/>
      <c r="I19" s="67">
        <v>1</v>
      </c>
      <c r="J19" s="51"/>
      <c r="K19" s="75">
        <v>4</v>
      </c>
      <c r="L19" s="51">
        <v>1</v>
      </c>
      <c r="M19" s="67">
        <v>1</v>
      </c>
      <c r="N19" s="67">
        <v>1</v>
      </c>
      <c r="O19" s="67"/>
      <c r="P19" s="67"/>
      <c r="Q19" s="33"/>
      <c r="R19" s="32"/>
      <c r="S19" s="35">
        <v>13135.49</v>
      </c>
      <c r="T19" s="35"/>
      <c r="U19" s="35">
        <v>3.74</v>
      </c>
      <c r="V19" s="39"/>
      <c r="W19" s="39">
        <f t="shared" si="0"/>
        <v>13139.23</v>
      </c>
      <c r="X19" s="39"/>
      <c r="Y19" s="70">
        <f t="shared" si="1"/>
        <v>1642.87125</v>
      </c>
      <c r="Z19" s="70">
        <f t="shared" si="2"/>
        <v>492.86137499999995</v>
      </c>
      <c r="AA19" s="70">
        <f t="shared" si="3"/>
        <v>0</v>
      </c>
      <c r="AB19" s="70">
        <f t="shared" si="4"/>
        <v>0</v>
      </c>
      <c r="AC19" s="70">
        <f t="shared" si="5"/>
        <v>0</v>
      </c>
      <c r="AD19" s="70">
        <f t="shared" si="6"/>
        <v>0</v>
      </c>
      <c r="AE19" s="70">
        <f t="shared" si="7"/>
        <v>1150.009875</v>
      </c>
      <c r="AF19" s="14"/>
      <c r="AG19" s="82" t="s">
        <v>74</v>
      </c>
      <c r="AH19" s="77"/>
      <c r="AI19" s="27"/>
      <c r="AJ19" s="26"/>
      <c r="AK19" s="26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</row>
    <row r="20" spans="1:61" ht="22.5" customHeight="1" thickBot="1" thickTop="1">
      <c r="A20" s="31">
        <v>14</v>
      </c>
      <c r="B20" s="73">
        <v>17383</v>
      </c>
      <c r="C20" s="32" t="s">
        <v>32</v>
      </c>
      <c r="D20" s="32" t="s">
        <v>33</v>
      </c>
      <c r="E20" s="32" t="s">
        <v>40</v>
      </c>
      <c r="F20" s="67">
        <v>1</v>
      </c>
      <c r="G20" s="67">
        <v>1</v>
      </c>
      <c r="H20" s="32"/>
      <c r="I20" s="67">
        <v>1</v>
      </c>
      <c r="J20" s="33"/>
      <c r="K20" s="75">
        <v>3</v>
      </c>
      <c r="L20" s="51">
        <v>1</v>
      </c>
      <c r="M20" s="67">
        <v>1</v>
      </c>
      <c r="N20" s="32"/>
      <c r="O20" s="32"/>
      <c r="P20" s="32"/>
      <c r="Q20" s="32"/>
      <c r="R20" s="32"/>
      <c r="S20" s="35">
        <v>8016.66</v>
      </c>
      <c r="T20" s="35"/>
      <c r="U20" s="35"/>
      <c r="V20" s="39"/>
      <c r="W20" s="39">
        <f t="shared" si="0"/>
        <v>8016.66</v>
      </c>
      <c r="X20" s="39"/>
      <c r="Y20" s="70">
        <f t="shared" si="1"/>
        <v>1336.11</v>
      </c>
      <c r="Z20" s="70">
        <f t="shared" si="2"/>
        <v>0</v>
      </c>
      <c r="AA20" s="70">
        <f t="shared" si="3"/>
        <v>0</v>
      </c>
      <c r="AB20" s="70">
        <f t="shared" si="4"/>
        <v>0</v>
      </c>
      <c r="AC20" s="70">
        <f t="shared" si="5"/>
        <v>0</v>
      </c>
      <c r="AD20" s="70">
        <f t="shared" si="6"/>
        <v>0</v>
      </c>
      <c r="AE20" s="70">
        <f t="shared" si="7"/>
        <v>1336.11</v>
      </c>
      <c r="AF20" s="14"/>
      <c r="AG20" s="81" t="s">
        <v>64</v>
      </c>
      <c r="AH20" s="80"/>
      <c r="AI20" s="20"/>
      <c r="AJ20" s="21"/>
      <c r="AK20" s="2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95" s="25" customFormat="1" ht="22.5" customHeight="1" thickBot="1" thickTop="1">
      <c r="A21" s="31">
        <v>15</v>
      </c>
      <c r="B21" s="73">
        <v>17442</v>
      </c>
      <c r="C21" s="32" t="s">
        <v>82</v>
      </c>
      <c r="D21" s="32" t="s">
        <v>33</v>
      </c>
      <c r="E21" s="32" t="s">
        <v>83</v>
      </c>
      <c r="F21" s="67">
        <v>1</v>
      </c>
      <c r="G21" s="67">
        <v>1</v>
      </c>
      <c r="H21" s="32">
        <v>1</v>
      </c>
      <c r="I21" s="67">
        <v>1</v>
      </c>
      <c r="J21" s="33"/>
      <c r="K21" s="75">
        <v>4</v>
      </c>
      <c r="L21" s="51">
        <v>1</v>
      </c>
      <c r="M21" s="67">
        <v>1</v>
      </c>
      <c r="N21" s="32"/>
      <c r="O21" s="32"/>
      <c r="P21" s="32"/>
      <c r="Q21" s="32"/>
      <c r="R21" s="32"/>
      <c r="S21" s="35">
        <v>5840.04</v>
      </c>
      <c r="T21" s="35"/>
      <c r="U21" s="35">
        <v>5599.96</v>
      </c>
      <c r="V21" s="39"/>
      <c r="W21" s="39">
        <f t="shared" si="0"/>
        <v>11440</v>
      </c>
      <c r="X21" s="39"/>
      <c r="Y21" s="70">
        <f t="shared" si="1"/>
        <v>2129.995</v>
      </c>
      <c r="Z21" s="70">
        <f t="shared" si="2"/>
        <v>0</v>
      </c>
      <c r="AA21" s="70">
        <f t="shared" si="3"/>
        <v>0</v>
      </c>
      <c r="AB21" s="70">
        <f t="shared" si="4"/>
        <v>0</v>
      </c>
      <c r="AC21" s="70">
        <f t="shared" si="5"/>
        <v>0</v>
      </c>
      <c r="AD21" s="70">
        <f t="shared" si="6"/>
        <v>638.9984999999999</v>
      </c>
      <c r="AE21" s="70">
        <f t="shared" si="7"/>
        <v>1490.9965</v>
      </c>
      <c r="AF21" s="14"/>
      <c r="AG21" s="81" t="s">
        <v>84</v>
      </c>
      <c r="AH21" s="80"/>
      <c r="AI21" s="48"/>
      <c r="AJ21" s="49"/>
      <c r="AK21" s="4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</row>
    <row r="22" spans="1:95" s="13" customFormat="1" ht="22.5" customHeight="1" thickBot="1" thickTop="1">
      <c r="A22" s="31">
        <v>16</v>
      </c>
      <c r="B22" s="73">
        <v>17417</v>
      </c>
      <c r="C22" s="32" t="s">
        <v>32</v>
      </c>
      <c r="D22" s="32" t="s">
        <v>33</v>
      </c>
      <c r="E22" s="32" t="s">
        <v>78</v>
      </c>
      <c r="F22" s="67">
        <v>1</v>
      </c>
      <c r="G22" s="67">
        <v>1</v>
      </c>
      <c r="H22" s="32"/>
      <c r="I22" s="67">
        <v>1</v>
      </c>
      <c r="J22" s="33"/>
      <c r="K22" s="75">
        <v>2</v>
      </c>
      <c r="L22" s="51">
        <v>1</v>
      </c>
      <c r="M22" s="67">
        <v>1</v>
      </c>
      <c r="N22" s="32"/>
      <c r="O22" s="32">
        <v>1</v>
      </c>
      <c r="P22" s="32"/>
      <c r="Q22" s="32">
        <v>1</v>
      </c>
      <c r="R22" s="32">
        <v>1</v>
      </c>
      <c r="S22" s="35">
        <v>10113.37</v>
      </c>
      <c r="T22" s="35"/>
      <c r="U22" s="35">
        <v>0</v>
      </c>
      <c r="V22" s="39"/>
      <c r="W22" s="39">
        <f t="shared" si="0"/>
        <v>10113.37</v>
      </c>
      <c r="X22" s="39"/>
      <c r="Y22" s="70">
        <f t="shared" si="1"/>
        <v>2528.3425</v>
      </c>
      <c r="Z22" s="70">
        <f t="shared" si="2"/>
        <v>0</v>
      </c>
      <c r="AA22" s="70">
        <f t="shared" si="3"/>
        <v>0</v>
      </c>
      <c r="AB22" s="70">
        <f t="shared" si="4"/>
        <v>252.83425000000003</v>
      </c>
      <c r="AC22" s="70">
        <f t="shared" si="5"/>
        <v>758.50275</v>
      </c>
      <c r="AD22" s="70">
        <f t="shared" si="6"/>
        <v>0</v>
      </c>
      <c r="AE22" s="70">
        <f t="shared" si="7"/>
        <v>1517.0055000000002</v>
      </c>
      <c r="AF22" s="14"/>
      <c r="AG22" s="81" t="s">
        <v>81</v>
      </c>
      <c r="AH22" s="77"/>
      <c r="AI22" s="15"/>
      <c r="AJ22" s="16"/>
      <c r="AK22" s="16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23" customFormat="1" ht="22.5" customHeight="1" thickBot="1" thickTop="1">
      <c r="A23" s="31">
        <v>17</v>
      </c>
      <c r="B23" s="73">
        <v>17423</v>
      </c>
      <c r="C23" s="32" t="s">
        <v>32</v>
      </c>
      <c r="D23" s="32" t="s">
        <v>33</v>
      </c>
      <c r="E23" s="32" t="s">
        <v>43</v>
      </c>
      <c r="F23" s="67">
        <v>1</v>
      </c>
      <c r="G23" s="67">
        <v>1</v>
      </c>
      <c r="H23" s="32">
        <v>1</v>
      </c>
      <c r="I23" s="67">
        <v>1</v>
      </c>
      <c r="J23" s="33"/>
      <c r="K23" s="75">
        <v>2</v>
      </c>
      <c r="L23" s="51">
        <v>1</v>
      </c>
      <c r="M23" s="67">
        <v>1</v>
      </c>
      <c r="N23" s="32"/>
      <c r="O23" s="32"/>
      <c r="P23" s="32"/>
      <c r="Q23" s="32">
        <v>1</v>
      </c>
      <c r="R23" s="32"/>
      <c r="S23" s="35">
        <v>2110.75</v>
      </c>
      <c r="T23" s="35"/>
      <c r="U23" s="35">
        <v>5130.11</v>
      </c>
      <c r="V23" s="39"/>
      <c r="W23" s="39">
        <f t="shared" si="0"/>
        <v>7240.86</v>
      </c>
      <c r="X23" s="39"/>
      <c r="Y23" s="70">
        <f t="shared" si="1"/>
        <v>3092.7425</v>
      </c>
      <c r="Z23" s="70">
        <f t="shared" si="2"/>
        <v>0</v>
      </c>
      <c r="AA23" s="70">
        <f t="shared" si="3"/>
        <v>0</v>
      </c>
      <c r="AB23" s="70">
        <f t="shared" si="4"/>
        <v>309.27425</v>
      </c>
      <c r="AC23" s="70">
        <f t="shared" si="5"/>
        <v>0</v>
      </c>
      <c r="AD23" s="70">
        <f t="shared" si="6"/>
        <v>927.8227499999999</v>
      </c>
      <c r="AE23" s="70">
        <f t="shared" si="7"/>
        <v>1855.6455</v>
      </c>
      <c r="AF23" s="14"/>
      <c r="AG23" s="84" t="s">
        <v>63</v>
      </c>
      <c r="AH23" s="77"/>
      <c r="AI23" s="46"/>
      <c r="AJ23" s="30"/>
      <c r="AK23" s="30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</row>
    <row r="24" spans="1:95" s="23" customFormat="1" ht="22.5" customHeight="1" thickBot="1" thickTop="1">
      <c r="A24" s="31">
        <v>18</v>
      </c>
      <c r="B24" s="73">
        <v>17494</v>
      </c>
      <c r="C24" s="32" t="s">
        <v>32</v>
      </c>
      <c r="D24" s="32" t="s">
        <v>33</v>
      </c>
      <c r="E24" s="32" t="s">
        <v>34</v>
      </c>
      <c r="F24" s="67">
        <v>1</v>
      </c>
      <c r="G24" s="67">
        <v>1</v>
      </c>
      <c r="H24" s="32"/>
      <c r="I24" s="67">
        <v>1</v>
      </c>
      <c r="J24" s="33"/>
      <c r="K24" s="75">
        <v>4</v>
      </c>
      <c r="L24" s="51">
        <v>1</v>
      </c>
      <c r="M24" s="67">
        <v>1</v>
      </c>
      <c r="N24" s="32"/>
      <c r="O24" s="32"/>
      <c r="P24" s="32"/>
      <c r="Q24" s="32"/>
      <c r="R24" s="32"/>
      <c r="S24" s="35">
        <v>13738.67</v>
      </c>
      <c r="T24" s="35"/>
      <c r="U24" s="35">
        <v>588.83</v>
      </c>
      <c r="V24" s="39"/>
      <c r="W24" s="39">
        <f t="shared" si="0"/>
        <v>14327.5</v>
      </c>
      <c r="X24" s="39"/>
      <c r="Y24" s="70">
        <f t="shared" si="1"/>
        <v>1864.54125</v>
      </c>
      <c r="Z24" s="70">
        <f t="shared" si="2"/>
        <v>0</v>
      </c>
      <c r="AA24" s="70">
        <f t="shared" si="3"/>
        <v>0</v>
      </c>
      <c r="AB24" s="70">
        <f t="shared" si="4"/>
        <v>0</v>
      </c>
      <c r="AC24" s="70">
        <f t="shared" si="5"/>
        <v>0</v>
      </c>
      <c r="AD24" s="70">
        <f t="shared" si="6"/>
        <v>0</v>
      </c>
      <c r="AE24" s="70">
        <f t="shared" si="7"/>
        <v>1864.54125</v>
      </c>
      <c r="AF24" s="14"/>
      <c r="AG24" s="84" t="s">
        <v>59</v>
      </c>
      <c r="AH24" s="80"/>
      <c r="AI24" s="50"/>
      <c r="AJ24" s="50"/>
      <c r="AK24" s="50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</row>
    <row r="25" spans="1:95" s="29" customFormat="1" ht="22.5" customHeight="1" thickBot="1" thickTop="1">
      <c r="A25" s="31">
        <v>19</v>
      </c>
      <c r="B25" s="73">
        <v>17481</v>
      </c>
      <c r="C25" s="32" t="s">
        <v>32</v>
      </c>
      <c r="D25" s="32" t="s">
        <v>33</v>
      </c>
      <c r="E25" s="32" t="s">
        <v>55</v>
      </c>
      <c r="F25" s="67">
        <v>1</v>
      </c>
      <c r="G25" s="67">
        <v>1</v>
      </c>
      <c r="H25" s="33">
        <v>1</v>
      </c>
      <c r="I25" s="67">
        <v>1</v>
      </c>
      <c r="J25" s="51"/>
      <c r="K25" s="75">
        <v>4</v>
      </c>
      <c r="L25" s="51">
        <v>1</v>
      </c>
      <c r="M25" s="67">
        <v>1</v>
      </c>
      <c r="N25" s="67"/>
      <c r="O25" s="67"/>
      <c r="P25" s="67"/>
      <c r="Q25" s="33"/>
      <c r="R25" s="32"/>
      <c r="S25" s="35">
        <v>22793.28</v>
      </c>
      <c r="T25" s="35"/>
      <c r="U25" s="35">
        <v>13.26</v>
      </c>
      <c r="V25" s="39"/>
      <c r="W25" s="39">
        <f t="shared" si="0"/>
        <v>22806.539999999997</v>
      </c>
      <c r="X25" s="39"/>
      <c r="Y25" s="70">
        <f t="shared" si="1"/>
        <v>2852.475</v>
      </c>
      <c r="Z25" s="70">
        <f t="shared" si="2"/>
        <v>0</v>
      </c>
      <c r="AA25" s="70">
        <f t="shared" si="3"/>
        <v>0</v>
      </c>
      <c r="AB25" s="70">
        <f t="shared" si="4"/>
        <v>0</v>
      </c>
      <c r="AC25" s="70">
        <f t="shared" si="5"/>
        <v>0</v>
      </c>
      <c r="AD25" s="70">
        <f t="shared" si="6"/>
        <v>855.7425</v>
      </c>
      <c r="AE25" s="70">
        <f t="shared" si="7"/>
        <v>1996.7325</v>
      </c>
      <c r="AF25" s="14"/>
      <c r="AG25" s="83" t="s">
        <v>63</v>
      </c>
      <c r="AH25" s="77"/>
      <c r="AI25" s="27"/>
      <c r="AJ25" s="26"/>
      <c r="AK25" s="2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</row>
    <row r="26" spans="1:95" s="23" customFormat="1" ht="22.5" customHeight="1" thickBot="1" thickTop="1">
      <c r="A26" s="31">
        <v>20</v>
      </c>
      <c r="B26" s="76">
        <v>17470</v>
      </c>
      <c r="C26" s="32" t="s">
        <v>32</v>
      </c>
      <c r="D26" s="64" t="s">
        <v>33</v>
      </c>
      <c r="E26" s="64" t="s">
        <v>52</v>
      </c>
      <c r="F26" s="67">
        <v>1</v>
      </c>
      <c r="G26" s="67">
        <v>1</v>
      </c>
      <c r="H26" s="66"/>
      <c r="I26" s="67">
        <v>1</v>
      </c>
      <c r="J26" s="69">
        <v>1</v>
      </c>
      <c r="K26" s="74">
        <v>4</v>
      </c>
      <c r="L26" s="51">
        <v>1</v>
      </c>
      <c r="M26" s="67">
        <v>1</v>
      </c>
      <c r="N26" s="66"/>
      <c r="O26" s="66">
        <v>1</v>
      </c>
      <c r="P26" s="66"/>
      <c r="Q26" s="38"/>
      <c r="R26" s="38"/>
      <c r="S26" s="37"/>
      <c r="T26" s="37"/>
      <c r="U26" s="37">
        <v>10100</v>
      </c>
      <c r="V26" s="47"/>
      <c r="W26" s="39">
        <f t="shared" si="0"/>
        <v>10100</v>
      </c>
      <c r="X26" s="47"/>
      <c r="Y26" s="70">
        <f t="shared" si="1"/>
        <v>2525</v>
      </c>
      <c r="Z26" s="71">
        <f t="shared" si="2"/>
        <v>0</v>
      </c>
      <c r="AA26" s="71">
        <f t="shared" si="3"/>
        <v>505</v>
      </c>
      <c r="AB26" s="71">
        <f t="shared" si="4"/>
        <v>0</v>
      </c>
      <c r="AC26" s="71">
        <f t="shared" si="5"/>
        <v>0</v>
      </c>
      <c r="AD26" s="71">
        <f t="shared" si="6"/>
        <v>0</v>
      </c>
      <c r="AE26" s="70">
        <f t="shared" si="7"/>
        <v>2020</v>
      </c>
      <c r="AF26" s="10"/>
      <c r="AG26" s="81" t="s">
        <v>72</v>
      </c>
      <c r="AH26" s="77"/>
      <c r="AI26" s="46"/>
      <c r="AJ26" s="30"/>
      <c r="AK26" s="30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</row>
    <row r="27" spans="1:95" s="23" customFormat="1" ht="22.5" customHeight="1" thickBot="1" thickTop="1">
      <c r="A27" s="31">
        <v>21</v>
      </c>
      <c r="B27" s="73">
        <v>17441</v>
      </c>
      <c r="C27" s="32" t="s">
        <v>32</v>
      </c>
      <c r="D27" s="32" t="s">
        <v>33</v>
      </c>
      <c r="E27" s="32" t="s">
        <v>45</v>
      </c>
      <c r="F27" s="67">
        <v>1</v>
      </c>
      <c r="G27" s="67">
        <v>1</v>
      </c>
      <c r="H27" s="33"/>
      <c r="I27" s="67">
        <v>1</v>
      </c>
      <c r="J27" s="33"/>
      <c r="K27" s="75">
        <v>4</v>
      </c>
      <c r="L27" s="51">
        <v>1</v>
      </c>
      <c r="M27" s="67">
        <v>1</v>
      </c>
      <c r="N27" s="32">
        <v>1</v>
      </c>
      <c r="O27" s="32"/>
      <c r="P27" s="32"/>
      <c r="Q27" s="32"/>
      <c r="R27" s="32"/>
      <c r="S27" s="35">
        <v>23182.3</v>
      </c>
      <c r="T27" s="35"/>
      <c r="U27" s="35"/>
      <c r="V27" s="39"/>
      <c r="W27" s="39">
        <f t="shared" si="0"/>
        <v>23182.3</v>
      </c>
      <c r="X27" s="39"/>
      <c r="Y27" s="70">
        <f t="shared" si="1"/>
        <v>2897.7875</v>
      </c>
      <c r="Z27" s="70">
        <f t="shared" si="2"/>
        <v>869.33625</v>
      </c>
      <c r="AA27" s="70">
        <f t="shared" si="3"/>
        <v>0</v>
      </c>
      <c r="AB27" s="70">
        <f t="shared" si="4"/>
        <v>0</v>
      </c>
      <c r="AC27" s="70">
        <f t="shared" si="5"/>
        <v>0</v>
      </c>
      <c r="AD27" s="70">
        <f t="shared" si="6"/>
        <v>0</v>
      </c>
      <c r="AE27" s="70">
        <f t="shared" si="7"/>
        <v>2028.45125</v>
      </c>
      <c r="AF27" s="14"/>
      <c r="AG27" s="81" t="s">
        <v>67</v>
      </c>
      <c r="AH27" s="77"/>
      <c r="AI27" s="46"/>
      <c r="AJ27" s="30"/>
      <c r="AK27" s="30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</row>
    <row r="28" spans="1:95" s="23" customFormat="1" ht="22.5" customHeight="1" thickBot="1" thickTop="1">
      <c r="A28" s="31">
        <v>22</v>
      </c>
      <c r="B28" s="73">
        <v>17440</v>
      </c>
      <c r="C28" s="32" t="s">
        <v>32</v>
      </c>
      <c r="D28" s="32" t="s">
        <v>33</v>
      </c>
      <c r="E28" s="32" t="s">
        <v>58</v>
      </c>
      <c r="F28" s="67">
        <v>1</v>
      </c>
      <c r="G28" s="67">
        <v>1</v>
      </c>
      <c r="H28" s="32"/>
      <c r="I28" s="67">
        <v>1</v>
      </c>
      <c r="J28" s="51"/>
      <c r="K28" s="75">
        <v>4</v>
      </c>
      <c r="L28" s="51">
        <v>1</v>
      </c>
      <c r="M28" s="67">
        <v>1</v>
      </c>
      <c r="N28" s="67">
        <v>1</v>
      </c>
      <c r="O28" s="67"/>
      <c r="P28" s="67"/>
      <c r="Q28" s="32"/>
      <c r="R28" s="32"/>
      <c r="S28" s="35">
        <v>24119.37</v>
      </c>
      <c r="T28" s="35"/>
      <c r="U28" s="35">
        <v>613.83</v>
      </c>
      <c r="V28" s="39"/>
      <c r="W28" s="39">
        <f t="shared" si="0"/>
        <v>24733.2</v>
      </c>
      <c r="X28" s="39"/>
      <c r="Y28" s="70">
        <f t="shared" si="1"/>
        <v>3168.37875</v>
      </c>
      <c r="Z28" s="70">
        <f t="shared" si="2"/>
        <v>950.5136249999999</v>
      </c>
      <c r="AA28" s="70">
        <f t="shared" si="3"/>
        <v>0</v>
      </c>
      <c r="AB28" s="70">
        <f t="shared" si="4"/>
        <v>0</v>
      </c>
      <c r="AC28" s="70">
        <f t="shared" si="5"/>
        <v>0</v>
      </c>
      <c r="AD28" s="70">
        <f t="shared" si="6"/>
        <v>0</v>
      </c>
      <c r="AE28" s="70">
        <f t="shared" si="7"/>
        <v>2217.865125</v>
      </c>
      <c r="AF28" s="9"/>
      <c r="AG28" s="81" t="s">
        <v>75</v>
      </c>
      <c r="AH28" s="77"/>
      <c r="AI28" s="46"/>
      <c r="AJ28" s="30"/>
      <c r="AK28" s="30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</row>
    <row r="29" spans="1:95" s="23" customFormat="1" ht="22.5" customHeight="1" thickBot="1" thickTop="1">
      <c r="A29" s="31">
        <v>23</v>
      </c>
      <c r="B29" s="75">
        <v>17456</v>
      </c>
      <c r="C29" s="32" t="s">
        <v>32</v>
      </c>
      <c r="D29" s="33" t="s">
        <v>33</v>
      </c>
      <c r="E29" s="33" t="s">
        <v>42</v>
      </c>
      <c r="F29" s="67">
        <v>1</v>
      </c>
      <c r="G29" s="67">
        <v>1</v>
      </c>
      <c r="H29" s="33">
        <v>1</v>
      </c>
      <c r="I29" s="67">
        <v>1</v>
      </c>
      <c r="J29" s="33"/>
      <c r="K29" s="75">
        <v>2</v>
      </c>
      <c r="L29" s="51">
        <v>1</v>
      </c>
      <c r="M29" s="67">
        <v>1</v>
      </c>
      <c r="N29" s="33"/>
      <c r="O29" s="33"/>
      <c r="P29" s="33"/>
      <c r="Q29" s="33">
        <v>1</v>
      </c>
      <c r="R29" s="33"/>
      <c r="S29" s="35">
        <v>1441.44</v>
      </c>
      <c r="T29" s="35"/>
      <c r="U29" s="35">
        <v>6678.56</v>
      </c>
      <c r="V29" s="39"/>
      <c r="W29" s="39">
        <f t="shared" si="0"/>
        <v>8120</v>
      </c>
      <c r="X29" s="39"/>
      <c r="Y29" s="70">
        <f t="shared" si="1"/>
        <v>3699.6400000000003</v>
      </c>
      <c r="Z29" s="70">
        <f t="shared" si="2"/>
        <v>0</v>
      </c>
      <c r="AA29" s="70">
        <f t="shared" si="3"/>
        <v>0</v>
      </c>
      <c r="AB29" s="70">
        <f t="shared" si="4"/>
        <v>369.96400000000006</v>
      </c>
      <c r="AC29" s="70">
        <f t="shared" si="5"/>
        <v>0</v>
      </c>
      <c r="AD29" s="70">
        <f t="shared" si="6"/>
        <v>1109.892</v>
      </c>
      <c r="AE29" s="70">
        <f t="shared" si="7"/>
        <v>2219.7840000000006</v>
      </c>
      <c r="AF29" s="9"/>
      <c r="AG29" s="81" t="s">
        <v>63</v>
      </c>
      <c r="AH29" s="77"/>
      <c r="AI29" s="46"/>
      <c r="AJ29" s="30"/>
      <c r="AK29" s="30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</row>
    <row r="30" spans="1:95" s="23" customFormat="1" ht="22.5" customHeight="1" thickBot="1" thickTop="1">
      <c r="A30" s="31">
        <v>24</v>
      </c>
      <c r="B30" s="75">
        <v>17416</v>
      </c>
      <c r="C30" s="32" t="s">
        <v>32</v>
      </c>
      <c r="D30" s="33" t="s">
        <v>33</v>
      </c>
      <c r="E30" s="33" t="s">
        <v>35</v>
      </c>
      <c r="F30" s="67">
        <v>1</v>
      </c>
      <c r="G30" s="67">
        <v>1</v>
      </c>
      <c r="H30" s="33"/>
      <c r="I30" s="67">
        <v>1</v>
      </c>
      <c r="J30" s="33"/>
      <c r="K30" s="75">
        <v>4</v>
      </c>
      <c r="L30" s="51">
        <v>1</v>
      </c>
      <c r="M30" s="67">
        <v>1</v>
      </c>
      <c r="N30" s="33"/>
      <c r="O30" s="33"/>
      <c r="P30" s="33"/>
      <c r="Q30" s="33"/>
      <c r="R30" s="33"/>
      <c r="S30" s="35">
        <v>11299.5</v>
      </c>
      <c r="T30" s="35">
        <v>4016.84</v>
      </c>
      <c r="U30" s="35">
        <v>34.28</v>
      </c>
      <c r="V30" s="39"/>
      <c r="W30" s="39">
        <f t="shared" si="0"/>
        <v>15350.62</v>
      </c>
      <c r="X30" s="39"/>
      <c r="Y30" s="70">
        <f t="shared" si="1"/>
        <v>2274.5860000000002</v>
      </c>
      <c r="Z30" s="70">
        <f t="shared" si="2"/>
        <v>0</v>
      </c>
      <c r="AA30" s="70">
        <f t="shared" si="3"/>
        <v>0</v>
      </c>
      <c r="AB30" s="70">
        <f t="shared" si="4"/>
        <v>0</v>
      </c>
      <c r="AC30" s="70">
        <f t="shared" si="5"/>
        <v>0</v>
      </c>
      <c r="AD30" s="70">
        <f t="shared" si="6"/>
        <v>0</v>
      </c>
      <c r="AE30" s="70">
        <f t="shared" si="7"/>
        <v>2274.5860000000002</v>
      </c>
      <c r="AF30" s="9"/>
      <c r="AG30" s="81" t="s">
        <v>60</v>
      </c>
      <c r="AH30" s="79"/>
      <c r="AI30" s="43"/>
      <c r="AJ30" s="44"/>
      <c r="AK30" s="44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</row>
    <row r="31" spans="1:37" ht="19.5" thickBot="1" thickTop="1">
      <c r="A31" s="31">
        <v>25</v>
      </c>
      <c r="B31" s="73">
        <v>17529</v>
      </c>
      <c r="C31" s="32" t="s">
        <v>32</v>
      </c>
      <c r="D31" s="32" t="s">
        <v>33</v>
      </c>
      <c r="E31" s="32" t="s">
        <v>39</v>
      </c>
      <c r="F31" s="67">
        <v>1</v>
      </c>
      <c r="G31" s="67">
        <v>1</v>
      </c>
      <c r="H31" s="32"/>
      <c r="I31" s="67">
        <v>1</v>
      </c>
      <c r="J31" s="33">
        <v>1</v>
      </c>
      <c r="K31" s="75">
        <v>2</v>
      </c>
      <c r="L31" s="51">
        <v>1</v>
      </c>
      <c r="M31" s="67">
        <v>1</v>
      </c>
      <c r="N31" s="32"/>
      <c r="O31" s="32">
        <v>1</v>
      </c>
      <c r="P31" s="32"/>
      <c r="Q31" s="32"/>
      <c r="R31" s="32"/>
      <c r="S31" s="35">
        <v>6777.31</v>
      </c>
      <c r="T31" s="35"/>
      <c r="U31" s="35">
        <v>2745.08</v>
      </c>
      <c r="V31" s="39"/>
      <c r="W31" s="39">
        <f t="shared" si="0"/>
        <v>9522.39</v>
      </c>
      <c r="X31" s="39"/>
      <c r="Y31" s="70">
        <f t="shared" si="1"/>
        <v>3066.8675000000003</v>
      </c>
      <c r="Z31" s="70">
        <f t="shared" si="2"/>
        <v>0</v>
      </c>
      <c r="AA31" s="70">
        <f t="shared" si="3"/>
        <v>613.3735</v>
      </c>
      <c r="AB31" s="70">
        <f t="shared" si="4"/>
        <v>0</v>
      </c>
      <c r="AC31" s="70">
        <f t="shared" si="5"/>
        <v>0</v>
      </c>
      <c r="AD31" s="70">
        <f t="shared" si="6"/>
        <v>0</v>
      </c>
      <c r="AE31" s="70">
        <f t="shared" si="7"/>
        <v>2453.494</v>
      </c>
      <c r="AF31" s="14"/>
      <c r="AG31" s="83" t="s">
        <v>65</v>
      </c>
      <c r="AH31" s="79"/>
      <c r="AI31" s="43"/>
      <c r="AJ31" s="44"/>
      <c r="AK31" s="44"/>
    </row>
    <row r="32" spans="1:37" ht="19.5" thickBot="1" thickTop="1">
      <c r="A32" s="31">
        <v>26</v>
      </c>
      <c r="B32" s="75">
        <v>17412</v>
      </c>
      <c r="C32" s="32" t="s">
        <v>32</v>
      </c>
      <c r="D32" s="33" t="s">
        <v>33</v>
      </c>
      <c r="E32" s="33" t="s">
        <v>41</v>
      </c>
      <c r="F32" s="67">
        <v>1</v>
      </c>
      <c r="G32" s="67">
        <v>1</v>
      </c>
      <c r="H32" s="33"/>
      <c r="I32" s="67">
        <v>1</v>
      </c>
      <c r="J32" s="33"/>
      <c r="K32" s="75">
        <v>3</v>
      </c>
      <c r="L32" s="51">
        <v>1</v>
      </c>
      <c r="M32" s="67">
        <v>1</v>
      </c>
      <c r="N32" s="33"/>
      <c r="O32" s="33"/>
      <c r="P32" s="33"/>
      <c r="Q32" s="33"/>
      <c r="R32" s="33"/>
      <c r="S32" s="35">
        <v>5182.6</v>
      </c>
      <c r="T32" s="35"/>
      <c r="U32" s="35">
        <v>4937.4</v>
      </c>
      <c r="V32" s="39"/>
      <c r="W32" s="39">
        <f t="shared" si="0"/>
        <v>10120</v>
      </c>
      <c r="X32" s="39"/>
      <c r="Y32" s="70">
        <f t="shared" si="1"/>
        <v>2509.5666666666666</v>
      </c>
      <c r="Z32" s="70">
        <f t="shared" si="2"/>
        <v>0</v>
      </c>
      <c r="AA32" s="70">
        <f t="shared" si="3"/>
        <v>0</v>
      </c>
      <c r="AB32" s="70">
        <f t="shared" si="4"/>
        <v>0</v>
      </c>
      <c r="AC32" s="70">
        <f t="shared" si="5"/>
        <v>0</v>
      </c>
      <c r="AD32" s="70">
        <f t="shared" si="6"/>
        <v>0</v>
      </c>
      <c r="AE32" s="70">
        <f t="shared" si="7"/>
        <v>2509.5666666666666</v>
      </c>
      <c r="AF32" s="14"/>
      <c r="AG32" s="81" t="s">
        <v>66</v>
      </c>
      <c r="AH32" s="79"/>
      <c r="AI32" s="43"/>
      <c r="AJ32" s="44"/>
      <c r="AK32" s="44"/>
    </row>
    <row r="33" spans="1:37" ht="33" thickBot="1" thickTop="1">
      <c r="A33" s="31">
        <v>27</v>
      </c>
      <c r="B33" s="73">
        <v>17447</v>
      </c>
      <c r="C33" s="32" t="s">
        <v>32</v>
      </c>
      <c r="D33" s="32" t="s">
        <v>33</v>
      </c>
      <c r="E33" s="32" t="s">
        <v>47</v>
      </c>
      <c r="F33" s="67">
        <v>1</v>
      </c>
      <c r="G33" s="67">
        <v>1</v>
      </c>
      <c r="H33" s="32"/>
      <c r="I33" s="67">
        <v>1</v>
      </c>
      <c r="J33" s="33"/>
      <c r="K33" s="75">
        <v>4</v>
      </c>
      <c r="L33" s="51">
        <v>1</v>
      </c>
      <c r="M33" s="67">
        <v>1</v>
      </c>
      <c r="N33" s="32"/>
      <c r="O33" s="32">
        <v>1</v>
      </c>
      <c r="P33" s="32"/>
      <c r="Q33" s="32"/>
      <c r="R33" s="32"/>
      <c r="S33" s="35">
        <v>22471.37</v>
      </c>
      <c r="T33" s="35"/>
      <c r="U33" s="35">
        <v>0.55</v>
      </c>
      <c r="V33" s="39"/>
      <c r="W33" s="39">
        <f t="shared" si="0"/>
        <v>22471.92</v>
      </c>
      <c r="X33" s="39"/>
      <c r="Y33" s="70">
        <f t="shared" si="1"/>
        <v>2809.0587499999997</v>
      </c>
      <c r="Z33" s="70">
        <f t="shared" si="2"/>
        <v>0</v>
      </c>
      <c r="AA33" s="70">
        <f t="shared" si="3"/>
        <v>0</v>
      </c>
      <c r="AB33" s="70">
        <f t="shared" si="4"/>
        <v>0</v>
      </c>
      <c r="AC33" s="70">
        <f t="shared" si="5"/>
        <v>0</v>
      </c>
      <c r="AD33" s="70">
        <f t="shared" si="6"/>
        <v>0</v>
      </c>
      <c r="AE33" s="70">
        <f t="shared" si="7"/>
        <v>2809.0587499999997</v>
      </c>
      <c r="AF33" s="14"/>
      <c r="AG33" s="81" t="s">
        <v>69</v>
      </c>
      <c r="AH33" s="79"/>
      <c r="AI33" s="43"/>
      <c r="AJ33" s="44"/>
      <c r="AK33" s="44"/>
    </row>
    <row r="34" spans="3:37" ht="19.5" thickBot="1" thickTop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1.75" thickBot="1" thickTop="1">
      <c r="A35" s="101"/>
      <c r="B35" s="106" t="s">
        <v>76</v>
      </c>
      <c r="C35" s="102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79"/>
      <c r="AI35" s="43"/>
      <c r="AJ35" s="44"/>
      <c r="AK35" s="44"/>
    </row>
    <row r="36" spans="1:37" ht="19.5" thickBot="1" thickTop="1">
      <c r="A36" s="31">
        <v>1</v>
      </c>
      <c r="B36" s="73">
        <v>17509</v>
      </c>
      <c r="C36" s="32" t="s">
        <v>32</v>
      </c>
      <c r="D36" s="32" t="s">
        <v>33</v>
      </c>
      <c r="E36" s="32" t="s">
        <v>57</v>
      </c>
      <c r="F36" s="67">
        <v>1</v>
      </c>
      <c r="G36" s="67">
        <v>1</v>
      </c>
      <c r="H36" s="33"/>
      <c r="I36" s="67">
        <v>1</v>
      </c>
      <c r="J36" s="51"/>
      <c r="K36" s="51">
        <v>4</v>
      </c>
      <c r="L36" s="51">
        <v>1</v>
      </c>
      <c r="M36" s="67">
        <v>1</v>
      </c>
      <c r="N36" s="67"/>
      <c r="O36" s="67"/>
      <c r="P36" s="67"/>
      <c r="Q36" s="33"/>
      <c r="R36" s="32"/>
      <c r="S36" s="35">
        <v>40444.86</v>
      </c>
      <c r="T36" s="35"/>
      <c r="U36" s="35">
        <v>1.9</v>
      </c>
      <c r="V36" s="39"/>
      <c r="W36" s="39">
        <f>SUM(S36:V36)</f>
        <v>40446.76</v>
      </c>
      <c r="X36" s="39"/>
      <c r="Y36" s="70">
        <f>((S36*50%+T36*85%+U36)/K36)+V36</f>
        <v>5056.0825</v>
      </c>
      <c r="Z36" s="70">
        <f>IF(N36=1,Y36*30%,0)</f>
        <v>0</v>
      </c>
      <c r="AA36" s="70">
        <f>IF(J36=1,Y36*20%,0)</f>
        <v>0</v>
      </c>
      <c r="AB36" s="70">
        <f>IF(Q36=1,Y36*10%,0)</f>
        <v>0</v>
      </c>
      <c r="AC36" s="70">
        <f>IF(R36=1,Y36*30%,0)</f>
        <v>0</v>
      </c>
      <c r="AD36" s="70">
        <f>IF(H36=1,Y36*30%,0)</f>
        <v>0</v>
      </c>
      <c r="AE36" s="70">
        <f>Y36-Z36-AA36-AB36-AC36-AD36</f>
        <v>5056.0825</v>
      </c>
      <c r="AF36" s="14"/>
      <c r="AG36" s="83" t="s">
        <v>63</v>
      </c>
      <c r="AH36" s="103"/>
      <c r="AI36" s="103"/>
      <c r="AJ36" s="103"/>
      <c r="AK36" s="103"/>
    </row>
    <row r="37" spans="1:37" ht="18.75" thickTop="1">
      <c r="A37" s="91"/>
      <c r="B37" s="92"/>
      <c r="C37" s="93"/>
      <c r="D37" s="93"/>
      <c r="E37" s="93"/>
      <c r="F37" s="94"/>
      <c r="G37" s="94"/>
      <c r="H37" s="95"/>
      <c r="I37" s="94"/>
      <c r="J37" s="96"/>
      <c r="K37" s="96"/>
      <c r="L37" s="96"/>
      <c r="M37" s="94"/>
      <c r="N37" s="94"/>
      <c r="O37" s="94"/>
      <c r="P37" s="94"/>
      <c r="Q37" s="95"/>
      <c r="R37" s="93"/>
      <c r="S37" s="97"/>
      <c r="T37" s="97"/>
      <c r="U37" s="97"/>
      <c r="V37" s="98"/>
      <c r="W37" s="98"/>
      <c r="X37" s="98"/>
      <c r="Y37" s="99"/>
      <c r="Z37" s="99"/>
      <c r="AA37" s="99"/>
      <c r="AB37" s="99"/>
      <c r="AC37" s="99"/>
      <c r="AD37" s="99"/>
      <c r="AE37" s="99"/>
      <c r="AF37" s="100"/>
      <c r="AG37" s="104"/>
      <c r="AH37" s="7"/>
      <c r="AI37" s="7"/>
      <c r="AJ37" s="7"/>
      <c r="AK37" s="7"/>
    </row>
    <row r="38" spans="2:37" ht="18">
      <c r="B38" s="7"/>
      <c r="C38" s="11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2:37" ht="18">
      <c r="B39" s="7"/>
      <c r="C39" s="11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2:37" ht="18">
      <c r="B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2:37" ht="18">
      <c r="B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2:37" ht="18">
      <c r="B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</sheetData>
  <sheetProtection/>
  <autoFilter ref="A3:CQ30"/>
  <mergeCells count="1">
    <mergeCell ref="B1:AK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5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2016-10-11T08:12:45Z</cp:lastPrinted>
  <dcterms:created xsi:type="dcterms:W3CDTF">2007-10-03T16:28:55Z</dcterms:created>
  <dcterms:modified xsi:type="dcterms:W3CDTF">2016-10-26T06:59:47Z</dcterms:modified>
  <cp:category/>
  <cp:version/>
  <cp:contentType/>
  <cp:contentStatus/>
</cp:coreProperties>
</file>